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412"/>
  <workbookPr showInkAnnotation="0" autoCompressPictures="0"/>
  <bookViews>
    <workbookView xWindow="0" yWindow="0" windowWidth="20480" windowHeight="14900" tabRatio="500"/>
  </bookViews>
  <sheets>
    <sheet name="Budget 1J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C14" i="1"/>
  <c r="G17" i="1"/>
  <c r="C17" i="1"/>
  <c r="E17" i="1"/>
  <c r="H17" i="1"/>
  <c r="L17" i="1"/>
  <c r="M7" i="1"/>
  <c r="J8" i="1"/>
  <c r="J3" i="1"/>
  <c r="K1" i="1"/>
  <c r="C19" i="1"/>
  <c r="C21" i="1"/>
  <c r="C20" i="1"/>
  <c r="C15" i="1"/>
  <c r="C16" i="1"/>
  <c r="C3" i="1"/>
  <c r="C4" i="1"/>
  <c r="C5" i="1"/>
  <c r="C6" i="1"/>
  <c r="C7" i="1"/>
  <c r="C8" i="1"/>
  <c r="C9" i="1"/>
  <c r="C10" i="1"/>
  <c r="C11" i="1"/>
  <c r="B12" i="1"/>
  <c r="C12" i="1"/>
  <c r="C13" i="1"/>
  <c r="N3" i="1"/>
  <c r="N7" i="1"/>
  <c r="N4" i="1"/>
  <c r="N5" i="1"/>
  <c r="N6" i="1"/>
  <c r="N8" i="1"/>
  <c r="N9" i="1"/>
  <c r="N10" i="1"/>
  <c r="N11" i="1"/>
  <c r="H18" i="1"/>
  <c r="H19" i="1"/>
  <c r="J17" i="1"/>
</calcChain>
</file>

<file path=xl/sharedStrings.xml><?xml version="1.0" encoding="utf-8"?>
<sst xmlns="http://schemas.openxmlformats.org/spreadsheetml/2006/main" count="45" uniqueCount="45">
  <si>
    <t>Fixkosten</t>
  </si>
  <si>
    <t>Miete</t>
  </si>
  <si>
    <t>Variable</t>
  </si>
  <si>
    <t>Einmalig</t>
  </si>
  <si>
    <t>Gründung</t>
  </si>
  <si>
    <t>Telefon Kabel</t>
  </si>
  <si>
    <t>Steuern à Konto</t>
  </si>
  <si>
    <t>Lohn Sekretariat</t>
  </si>
  <si>
    <t>PK</t>
  </si>
  <si>
    <t>Versicherungen</t>
  </si>
  <si>
    <t>AHV</t>
  </si>
  <si>
    <t>Hosting</t>
  </si>
  <si>
    <t>Einladung Apero</t>
  </si>
  <si>
    <t>NK</t>
  </si>
  <si>
    <t>Strom</t>
  </si>
  <si>
    <t>Porti</t>
  </si>
  <si>
    <t>Büromat</t>
  </si>
  <si>
    <t>Software</t>
  </si>
  <si>
    <t>Rückstellung Hardware</t>
  </si>
  <si>
    <t>Reisespesen</t>
  </si>
  <si>
    <t>Hardware</t>
  </si>
  <si>
    <t>Total Fixkosten</t>
  </si>
  <si>
    <t>Ressort</t>
  </si>
  <si>
    <t>Grafik</t>
  </si>
  <si>
    <t>Text</t>
  </si>
  <si>
    <t>Akuisition</t>
  </si>
  <si>
    <t>Lohn Gestalterin</t>
  </si>
  <si>
    <t>Std. Grenzsatz</t>
  </si>
  <si>
    <t>Std.Total</t>
  </si>
  <si>
    <t>Grenzsatz</t>
  </si>
  <si>
    <t>Revision</t>
  </si>
  <si>
    <t>Lohn GL</t>
  </si>
  <si>
    <t>Repsspesen</t>
  </si>
  <si>
    <t>Vertrieb/Rechte</t>
  </si>
  <si>
    <t>Rückstellung Software</t>
  </si>
  <si>
    <t>Unterhalt</t>
  </si>
  <si>
    <t>Std.Ansatz</t>
  </si>
  <si>
    <t>Kosten/Monat</t>
  </si>
  <si>
    <t>Quartal</t>
  </si>
  <si>
    <t>Semester</t>
  </si>
  <si>
    <t>Ressort=Sekretariat</t>
  </si>
  <si>
    <t>Gewinn + Verlust -</t>
  </si>
  <si>
    <t>Unvorhergeseh.</t>
  </si>
  <si>
    <t>Leasing Drucker</t>
  </si>
  <si>
    <t>Kopierkosten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</si>
</sst>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rgb="FF008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9" fontId="0" fillId="0" borderId="0" xfId="0" applyNumberFormat="1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164" fontId="3" fillId="0" borderId="0" xfId="1" applyNumberFormat="1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Alignment="1">
      <alignment horizontal="right" wrapText="1"/>
    </xf>
    <xf numFmtId="43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center"/>
    </xf>
  </cellXfs>
  <cellStyles count="2">
    <cellStyle name="Dezimal" xfId="1" builtinId="3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J4" sqref="J4"/>
    </sheetView>
  </sheetViews>
  <sheetFormatPr baseColWidth="10" defaultRowHeight="15" x14ac:dyDescent="0"/>
  <cols>
    <col min="1" max="1" width="21.83203125" customWidth="1"/>
    <col min="2" max="2" width="7.5" customWidth="1"/>
    <col min="3" max="3" width="10.6640625" customWidth="1"/>
    <col min="5" max="5" width="8" customWidth="1"/>
    <col min="6" max="6" width="14.1640625" customWidth="1"/>
    <col min="7" max="7" width="9" customWidth="1"/>
    <col min="8" max="8" width="11.1640625" bestFit="1" customWidth="1"/>
    <col min="9" max="9" width="17.6640625" bestFit="1" customWidth="1"/>
    <col min="10" max="10" width="8.83203125" customWidth="1"/>
    <col min="11" max="11" width="9" customWidth="1"/>
    <col min="12" max="12" width="4.1640625" style="13" customWidth="1"/>
    <col min="13" max="13" width="10.1640625" customWidth="1"/>
    <col min="14" max="14" width="11.1640625" bestFit="1" customWidth="1"/>
  </cols>
  <sheetData>
    <row r="1" spans="1:14" s="4" customFormat="1">
      <c r="A1" s="8" t="s">
        <v>0</v>
      </c>
      <c r="B1" s="9">
        <v>12</v>
      </c>
      <c r="D1" s="8" t="s">
        <v>2</v>
      </c>
      <c r="F1" s="4" t="s">
        <v>3</v>
      </c>
      <c r="I1" s="4" t="s">
        <v>27</v>
      </c>
      <c r="J1" s="9">
        <v>42</v>
      </c>
      <c r="K1" s="9">
        <f>53*J1</f>
        <v>2226</v>
      </c>
      <c r="L1" s="12"/>
      <c r="M1" s="4" t="s">
        <v>36</v>
      </c>
    </row>
    <row r="2" spans="1:14">
      <c r="A2" s="1"/>
      <c r="D2" s="1"/>
    </row>
    <row r="3" spans="1:14">
      <c r="A3" s="1" t="s">
        <v>1</v>
      </c>
      <c r="B3">
        <v>980</v>
      </c>
      <c r="C3">
        <f>$B$1*B3</f>
        <v>11760</v>
      </c>
      <c r="D3" s="1" t="s">
        <v>13</v>
      </c>
      <c r="E3">
        <v>600</v>
      </c>
      <c r="F3" t="s">
        <v>4</v>
      </c>
      <c r="G3">
        <v>3000</v>
      </c>
      <c r="I3" t="s">
        <v>23</v>
      </c>
      <c r="J3" s="2">
        <f>0.6*$K$1</f>
        <v>1335.6</v>
      </c>
      <c r="M3">
        <v>130</v>
      </c>
      <c r="N3" s="6">
        <f>J3*M3</f>
        <v>173628</v>
      </c>
    </row>
    <row r="4" spans="1:14">
      <c r="A4" s="1" t="s">
        <v>5</v>
      </c>
      <c r="B4">
        <v>65</v>
      </c>
      <c r="C4">
        <f t="shared" ref="C4:C16" si="0">$B$1*B4</f>
        <v>780</v>
      </c>
      <c r="D4" s="1" t="s">
        <v>14</v>
      </c>
      <c r="E4">
        <v>800</v>
      </c>
      <c r="F4" t="s">
        <v>12</v>
      </c>
      <c r="G4">
        <v>1500</v>
      </c>
      <c r="I4" t="s">
        <v>24</v>
      </c>
      <c r="J4">
        <v>400</v>
      </c>
      <c r="M4">
        <v>100</v>
      </c>
      <c r="N4" s="6">
        <f t="shared" ref="N4:N8" si="1">J4*M4</f>
        <v>40000</v>
      </c>
    </row>
    <row r="5" spans="1:14">
      <c r="A5" s="1" t="s">
        <v>30</v>
      </c>
      <c r="B5">
        <v>80</v>
      </c>
      <c r="C5">
        <f t="shared" si="0"/>
        <v>960</v>
      </c>
      <c r="D5" s="1" t="s">
        <v>15</v>
      </c>
      <c r="E5">
        <v>1000</v>
      </c>
      <c r="F5" t="s">
        <v>17</v>
      </c>
      <c r="G5">
        <v>3500</v>
      </c>
      <c r="I5" t="s">
        <v>25</v>
      </c>
      <c r="J5">
        <v>100</v>
      </c>
      <c r="M5">
        <v>0</v>
      </c>
      <c r="N5" s="6">
        <f t="shared" si="1"/>
        <v>0</v>
      </c>
    </row>
    <row r="6" spans="1:14">
      <c r="A6" s="1" t="s">
        <v>6</v>
      </c>
      <c r="B6">
        <v>150</v>
      </c>
      <c r="C6">
        <f t="shared" si="0"/>
        <v>1800</v>
      </c>
      <c r="D6" s="1" t="s">
        <v>16</v>
      </c>
      <c r="E6">
        <v>1500</v>
      </c>
      <c r="F6" t="s">
        <v>20</v>
      </c>
      <c r="G6">
        <v>1800</v>
      </c>
      <c r="I6" t="s">
        <v>22</v>
      </c>
      <c r="J6">
        <v>0</v>
      </c>
      <c r="M6">
        <v>0</v>
      </c>
      <c r="N6" s="6">
        <f t="shared" si="1"/>
        <v>0</v>
      </c>
    </row>
    <row r="7" spans="1:14">
      <c r="A7" s="1" t="s">
        <v>26</v>
      </c>
      <c r="B7">
        <v>3900</v>
      </c>
      <c r="C7">
        <f t="shared" si="0"/>
        <v>46800</v>
      </c>
      <c r="D7" s="1" t="s">
        <v>32</v>
      </c>
      <c r="E7">
        <v>1000</v>
      </c>
      <c r="F7" t="s">
        <v>42</v>
      </c>
      <c r="G7">
        <v>5000</v>
      </c>
      <c r="I7" t="s">
        <v>33</v>
      </c>
      <c r="J7">
        <v>100</v>
      </c>
      <c r="M7" s="2">
        <f>L17</f>
        <v>61.739158958210325</v>
      </c>
      <c r="N7" s="6">
        <f t="shared" si="1"/>
        <v>6173.9158958210328</v>
      </c>
    </row>
    <row r="8" spans="1:14">
      <c r="A8" s="1" t="s">
        <v>7</v>
      </c>
      <c r="B8">
        <v>2500</v>
      </c>
      <c r="C8">
        <f t="shared" si="0"/>
        <v>30000</v>
      </c>
      <c r="D8" s="1" t="s">
        <v>19</v>
      </c>
      <c r="E8">
        <v>2000</v>
      </c>
      <c r="I8" t="s">
        <v>40</v>
      </c>
      <c r="J8">
        <f>0.5*$K$1</f>
        <v>1113</v>
      </c>
      <c r="M8">
        <v>0</v>
      </c>
      <c r="N8" s="6">
        <f t="shared" si="1"/>
        <v>0</v>
      </c>
    </row>
    <row r="9" spans="1:14">
      <c r="A9" s="1" t="s">
        <v>31</v>
      </c>
      <c r="B9">
        <v>3500</v>
      </c>
      <c r="C9">
        <f t="shared" si="0"/>
        <v>42000</v>
      </c>
      <c r="D9" s="1" t="s">
        <v>35</v>
      </c>
      <c r="E9">
        <v>1200</v>
      </c>
      <c r="N9" s="6">
        <f>SUM(N3:N8)</f>
        <v>219801.91589582103</v>
      </c>
    </row>
    <row r="10" spans="1:14">
      <c r="A10" s="1" t="s">
        <v>8</v>
      </c>
      <c r="B10">
        <v>500</v>
      </c>
      <c r="C10">
        <f t="shared" si="0"/>
        <v>6000</v>
      </c>
      <c r="D10" s="1" t="s">
        <v>44</v>
      </c>
      <c r="E10">
        <v>1200</v>
      </c>
      <c r="M10" s="3">
        <v>0.2</v>
      </c>
      <c r="N10" s="6">
        <f>-N9*M10</f>
        <v>-43960.383179164208</v>
      </c>
    </row>
    <row r="11" spans="1:14">
      <c r="A11" s="1" t="s">
        <v>9</v>
      </c>
      <c r="B11">
        <v>300</v>
      </c>
      <c r="C11">
        <f t="shared" si="0"/>
        <v>3600</v>
      </c>
      <c r="N11" s="5">
        <f>SUM(N9:N10)</f>
        <v>175841.53271665683</v>
      </c>
    </row>
    <row r="12" spans="1:14">
      <c r="A12" s="1" t="s">
        <v>10</v>
      </c>
      <c r="B12" s="2">
        <f>0.125*(SUM(C7+C8+C9))/12</f>
        <v>1237.5</v>
      </c>
      <c r="C12">
        <f t="shared" si="0"/>
        <v>14850</v>
      </c>
    </row>
    <row r="13" spans="1:14">
      <c r="A13" s="1" t="s">
        <v>11</v>
      </c>
      <c r="B13">
        <v>100</v>
      </c>
      <c r="C13">
        <f t="shared" si="0"/>
        <v>1200</v>
      </c>
    </row>
    <row r="14" spans="1:14">
      <c r="A14" s="1" t="s">
        <v>43</v>
      </c>
      <c r="B14">
        <v>94</v>
      </c>
      <c r="C14">
        <f t="shared" si="0"/>
        <v>1128</v>
      </c>
    </row>
    <row r="15" spans="1:14">
      <c r="A15" s="1" t="s">
        <v>18</v>
      </c>
      <c r="B15">
        <v>120</v>
      </c>
      <c r="C15">
        <f t="shared" si="0"/>
        <v>1440</v>
      </c>
    </row>
    <row r="16" spans="1:14">
      <c r="A16" s="1" t="s">
        <v>34</v>
      </c>
      <c r="B16">
        <v>150</v>
      </c>
      <c r="C16">
        <f t="shared" si="0"/>
        <v>1800</v>
      </c>
    </row>
    <row r="17" spans="1:12">
      <c r="A17" s="8" t="s">
        <v>21</v>
      </c>
      <c r="B17">
        <f>SUM(B3:B16)</f>
        <v>13676.5</v>
      </c>
      <c r="C17" s="5">
        <f>SUM(C3:C16)</f>
        <v>164118</v>
      </c>
      <c r="E17" s="5">
        <f>SUM(E3:E15)</f>
        <v>9300</v>
      </c>
      <c r="G17" s="5">
        <f>SUM(G3:G15)</f>
        <v>14800</v>
      </c>
      <c r="H17" s="5">
        <f>SUM(C17:G17)</f>
        <v>188218</v>
      </c>
      <c r="I17" t="s">
        <v>28</v>
      </c>
      <c r="J17" s="2">
        <f>SUM(J3:J15)</f>
        <v>3048.6</v>
      </c>
      <c r="K17" t="s">
        <v>29</v>
      </c>
      <c r="L17" s="14">
        <f>H17/J17</f>
        <v>61.739158958210325</v>
      </c>
    </row>
    <row r="18" spans="1:12">
      <c r="H18" s="6">
        <f>N11</f>
        <v>175841.53271665683</v>
      </c>
    </row>
    <row r="19" spans="1:12" ht="30">
      <c r="A19" s="1" t="s">
        <v>37</v>
      </c>
      <c r="C19" s="11">
        <f>C17/12</f>
        <v>13676.5</v>
      </c>
      <c r="G19" s="10" t="s">
        <v>41</v>
      </c>
      <c r="H19" s="7">
        <f>H18-H17</f>
        <v>-12376.467283343169</v>
      </c>
    </row>
    <row r="20" spans="1:12">
      <c r="A20" s="1" t="s">
        <v>38</v>
      </c>
      <c r="C20" s="11">
        <f>3*C19</f>
        <v>41029.5</v>
      </c>
    </row>
    <row r="21" spans="1:12">
      <c r="A21" s="1" t="s">
        <v>39</v>
      </c>
      <c r="C21" s="11">
        <f>6*C19</f>
        <v>82059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 1J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 ZHdK</dc:creator>
  <cp:lastModifiedBy>itz ZHdK</cp:lastModifiedBy>
  <dcterms:created xsi:type="dcterms:W3CDTF">2011-02-09T06:38:58Z</dcterms:created>
  <dcterms:modified xsi:type="dcterms:W3CDTF">2011-02-09T08:42:04Z</dcterms:modified>
</cp:coreProperties>
</file>